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210" activeTab="0"/>
  </bookViews>
  <sheets>
    <sheet name="Planificación" sheetId="1" r:id="rId1"/>
    <sheet name="clave" sheetId="2" r:id="rId2"/>
  </sheets>
  <definedNames/>
  <calcPr fullCalcOnLoad="1"/>
</workbook>
</file>

<file path=xl/comments1.xml><?xml version="1.0" encoding="utf-8"?>
<comments xmlns="http://schemas.openxmlformats.org/spreadsheetml/2006/main">
  <authors>
    <author>Nelson</author>
    <author>.</author>
  </authors>
  <commentList>
    <comment ref="C25" authorId="0">
      <text>
        <r>
          <rPr>
            <sz val="8"/>
            <rFont val="Tahoma"/>
            <family val="2"/>
          </rPr>
          <t>Juega con estas casillas para que la casilla azul claro no sea mayor que la casilla azul oscuro</t>
        </r>
      </text>
    </comment>
    <comment ref="F25" authorId="0">
      <text>
        <r>
          <rPr>
            <sz val="8"/>
            <rFont val="Tahoma"/>
            <family val="0"/>
          </rPr>
          <t xml:space="preserve">Juega con los factores para que las dos casillas amarillas tengan el mismo valor
</t>
        </r>
      </text>
    </comment>
    <comment ref="C26" authorId="0">
      <text>
        <r>
          <rPr>
            <sz val="8"/>
            <rFont val="Tahoma"/>
            <family val="0"/>
          </rPr>
          <t xml:space="preserve">Juega con este valor para que las horas de clases expositivas sean entre el 40 y el 80% de las presenciales
</t>
        </r>
      </text>
    </comment>
    <comment ref="C31" authorId="0">
      <text>
        <r>
          <rPr>
            <sz val="8"/>
            <rFont val="Tahoma"/>
            <family val="2"/>
          </rPr>
          <t>Juega con este valor para que las horas de tutoría estén entre el 5 el 10 % de las presenciales</t>
        </r>
        <r>
          <rPr>
            <sz val="8"/>
            <rFont val="Tahoma"/>
            <family val="0"/>
          </rPr>
          <t xml:space="preserve">
</t>
        </r>
      </text>
    </comment>
    <comment ref="F26" authorId="1">
      <text>
        <r>
          <rPr>
            <sz val="8"/>
            <rFont val="Tahoma"/>
            <family val="2"/>
          </rPr>
          <t>Estos factores se ponen por tanteo y se refieren a cuántas horas no presenciales requiere cada hora presencial</t>
        </r>
      </text>
    </comment>
    <comment ref="D31" authorId="1">
      <text>
        <r>
          <rPr>
            <sz val="8"/>
            <rFont val="Tahoma"/>
            <family val="2"/>
          </rPr>
          <t>Oficialmente el % resultante debe estar entre el 5 y el 10% y en la ficha debe ponerse eso, 5-10%</t>
        </r>
      </text>
    </comment>
    <comment ref="B12" authorId="1">
      <text>
        <r>
          <rPr>
            <sz val="8"/>
            <rFont val="Tahoma"/>
            <family val="2"/>
          </rPr>
          <t>Lo calcula Excel a partir de la norma oficial según la cual el máximo de presencialidad es el 40% de la carga de trabajo total del alumno</t>
        </r>
      </text>
    </comment>
    <comment ref="B13" authorId="1">
      <text>
        <r>
          <rPr>
            <sz val="8"/>
            <rFont val="Tahoma"/>
            <family val="2"/>
          </rPr>
          <t>Esta cifra procede de la casilla c27, o sea, el total de horas presenciales que hemos planificado. Debe coincidir con b6</t>
        </r>
      </text>
    </comment>
    <comment ref="A25" authorId="1">
      <text>
        <r>
          <rPr>
            <b/>
            <sz val="8"/>
            <rFont val="Tahoma"/>
            <family val="0"/>
          </rPr>
          <t>Para la ficha de asignatura</t>
        </r>
      </text>
    </comment>
    <comment ref="B25" authorId="1">
      <text>
        <r>
          <rPr>
            <b/>
            <sz val="8"/>
            <rFont val="Tahoma"/>
            <family val="0"/>
          </rPr>
          <t>Para la ficha de asignatura</t>
        </r>
      </text>
    </comment>
    <comment ref="E25" authorId="1">
      <text>
        <r>
          <rPr>
            <sz val="8"/>
            <rFont val="Tahoma"/>
            <family val="2"/>
          </rPr>
          <t>Escribir aquí los intervalos que luego se pasarán a la ficha de asignatura, teniendo en cuenta los porcentajes de la columna anterior</t>
        </r>
      </text>
    </comment>
    <comment ref="D26" authorId="1">
      <text>
        <r>
          <rPr>
            <sz val="8"/>
            <rFont val="Tahoma"/>
            <family val="2"/>
          </rPr>
          <t>Oficialmente debe dar un % entre el 40 y 80 de la presencialidad. En la ficha poner un intervalo de 6-10 digitos, por ejemplo, aquí si el % es 62,5 el intervalo podría ser 55-65%</t>
        </r>
      </text>
    </comment>
  </commentList>
</comments>
</file>

<file path=xl/sharedStrings.xml><?xml version="1.0" encoding="utf-8"?>
<sst xmlns="http://schemas.openxmlformats.org/spreadsheetml/2006/main" count="77" uniqueCount="55">
  <si>
    <t>ACTIVIDAD</t>
  </si>
  <si>
    <t>GRUPO</t>
  </si>
  <si>
    <t>FACTOR</t>
  </si>
  <si>
    <t>Clase expositiva</t>
  </si>
  <si>
    <t>Aula</t>
  </si>
  <si>
    <t>Practica seminario</t>
  </si>
  <si>
    <t>Seminario</t>
  </si>
  <si>
    <t>Práctica laboratorio</t>
  </si>
  <si>
    <t>Laboratorio</t>
  </si>
  <si>
    <t>Lecturas, exposiciones</t>
  </si>
  <si>
    <t>Evaluación formativa</t>
  </si>
  <si>
    <t>Tutorías</t>
  </si>
  <si>
    <t>Tutoría</t>
  </si>
  <si>
    <t>Examen práctico</t>
  </si>
  <si>
    <t>Examen teórico</t>
  </si>
  <si>
    <t>dif</t>
  </si>
  <si>
    <t>JUEGA CON ESOS VALORES HASTA QUE LAS DOS CASILLAS AMARILLAS TENGAN EL MISMO VALOR</t>
  </si>
  <si>
    <t>MAX ALUMNOS</t>
  </si>
  <si>
    <t>MIN ALUMNOS</t>
  </si>
  <si>
    <t>ALUMNOS</t>
  </si>
  <si>
    <t>GRUPOS</t>
  </si>
  <si>
    <t>HORAS PROFESOR</t>
  </si>
  <si>
    <t>TOTAL</t>
  </si>
  <si>
    <t>Nº ALUMNOS 1ª matricula</t>
  </si>
  <si>
    <t>CREDITOS ECTS ASIGNATURA</t>
  </si>
  <si>
    <t>Máximo horas presenciales (40%)</t>
  </si>
  <si>
    <t>Total en nuestra planificación:</t>
  </si>
  <si>
    <t>Total hs. Presenciales en nuestra planif.:</t>
  </si>
  <si>
    <t>% DE PRESENCIAL</t>
  </si>
  <si>
    <t>HORAS PRESENC.</t>
  </si>
  <si>
    <t>HS. NO PRESENC</t>
  </si>
  <si>
    <t>INTERVALO % FICHA</t>
  </si>
  <si>
    <t>PASO 3: RELLENA LA COLUMNA DE LOS FACTORES, CON LO CUAL EXCEL CALCULA LAS HORAS NO PRESENCIALES DE CADA ACTIV. PRESENCIAL</t>
  </si>
  <si>
    <t>Horas totales carga trab. Alumno (cr*25)</t>
  </si>
  <si>
    <t>HS. CARGA ALUM.nuestra planif.</t>
  </si>
  <si>
    <t>PASO 4 (carga POD profesor): COMPRUEBA EN LA SIGUIENTE TABLA QUE EL NÚMERO DE HORAS TOTAL DE TRABAJO DEL PROFESOR ES RAZONABLE</t>
  </si>
  <si>
    <t>Asignatura:</t>
  </si>
  <si>
    <t>Parte no necesaria para la ficha pero sí para la guía docente 2009/10</t>
  </si>
  <si>
    <t>PASO 2: COMPLETA EL NÚMERO DE HORAS PRESENCIALES en la siguiente tabla PARA CADA TIPO DE ACTIVIDAD DE MANERA QUE EL</t>
  </si>
  <si>
    <t>AL TERMINAR, LOS VALORES PARA CLASES EXPOSITIVAS Y TUTORÍAS DEBEN ESTAR DENTRO DE SU INTERVALO (40-80 y 5-10)</t>
  </si>
  <si>
    <t>PLANIFICACION ACTIVIDADES FORMATIVAS (HORAS, % E INTERVALOS PRESENCIALES Y NO PRESENCIALES, CARGA P.O.D. PROFESOR</t>
  </si>
  <si>
    <t>Clave desprotección: 123</t>
  </si>
  <si>
    <t>Solo se escribe en las casillas grises</t>
  </si>
  <si>
    <t>Las demás casillas están protegidas</t>
  </si>
  <si>
    <t>RELLENA LA COLUMNA "INTERVALO % FICHA" A PARTIR DE LOS DATOS DE LA COLUMNA "% DE PRESENCIAL"</t>
  </si>
  <si>
    <t>entre 65 y 75</t>
  </si>
  <si>
    <t>entre 3 y 10</t>
  </si>
  <si>
    <t>entre 5 y 8</t>
  </si>
  <si>
    <t>entre 0,4 y 1</t>
  </si>
  <si>
    <t>entre 2 y  4</t>
  </si>
  <si>
    <t>entre 10 y 16</t>
  </si>
  <si>
    <t>entre 2 y  8</t>
  </si>
  <si>
    <t xml:space="preserve">PASO 1: RELLENA LAS DOS CASILLAS INICIALES, HACIENDO UNA ESTIMACIÓN DEL NÚMERO DE ALUMNOS DE 1ª MATRÍCULA </t>
  </si>
  <si>
    <t>VALOR DE LA CASILLA ANTERIOR AZUL CLARO NO SEA MAYOR QUE EL VALOR DE LA CASILLA AZUL OSCURO</t>
  </si>
  <si>
    <t>Las celdillas en gris son las que hay que rellenar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</si>
</sst>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7">
    <font>
      <sz val="10"/>
      <name val="Arial"/>
      <family val="0"/>
    </font>
    <font>
      <b/>
      <sz val="12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sz val="8"/>
      <name val="Tahoma"/>
      <family val="2"/>
    </font>
    <font>
      <b/>
      <sz val="11"/>
      <color indexed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Arial Narrow"/>
      <family val="2"/>
    </font>
    <font>
      <b/>
      <sz val="8"/>
      <name val="Tahoma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4" borderId="0" xfId="0" applyFont="1" applyFill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11" fillId="5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5" fillId="6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6" fillId="7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3" fillId="7" borderId="0" xfId="0" applyNumberFormat="1" applyFont="1" applyFill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2" fillId="8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8" fillId="4" borderId="4" xfId="0" applyFont="1" applyFill="1" applyBorder="1" applyAlignment="1" applyProtection="1">
      <alignment horizontal="center"/>
      <protection/>
    </xf>
    <xf numFmtId="0" fontId="8" fillId="4" borderId="5" xfId="0" applyFont="1" applyFill="1" applyBorder="1" applyAlignment="1" applyProtection="1">
      <alignment horizontal="center"/>
      <protection/>
    </xf>
    <xf numFmtId="0" fontId="2" fillId="4" borderId="6" xfId="0" applyFont="1" applyFill="1" applyBorder="1" applyAlignment="1" applyProtection="1">
      <alignment/>
      <protection locked="0"/>
    </xf>
    <xf numFmtId="0" fontId="2" fillId="4" borderId="2" xfId="0" applyFont="1" applyFill="1" applyBorder="1" applyAlignment="1" applyProtection="1">
      <alignment/>
      <protection locked="0"/>
    </xf>
    <xf numFmtId="0" fontId="2" fillId="4" borderId="7" xfId="0" applyFont="1" applyFill="1" applyBorder="1" applyAlignment="1" applyProtection="1">
      <alignment/>
      <protection locked="0"/>
    </xf>
    <xf numFmtId="17" fontId="2" fillId="4" borderId="7" xfId="0" applyNumberFormat="1" applyFont="1" applyFill="1" applyBorder="1" applyAlignment="1" applyProtection="1">
      <alignment/>
      <protection locked="0"/>
    </xf>
    <xf numFmtId="16" fontId="2" fillId="4" borderId="7" xfId="0" applyNumberFormat="1" applyFont="1" applyFill="1" applyBorder="1" applyAlignment="1" applyProtection="1">
      <alignment/>
      <protection locked="0"/>
    </xf>
    <xf numFmtId="0" fontId="2" fillId="4" borderId="8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31">
      <selection activeCell="F26" sqref="F26"/>
    </sheetView>
  </sheetViews>
  <sheetFormatPr defaultColWidth="11.421875" defaultRowHeight="12.75"/>
  <cols>
    <col min="1" max="1" width="36.7109375" style="19" customWidth="1"/>
    <col min="2" max="2" width="11.421875" style="19" customWidth="1"/>
    <col min="3" max="3" width="15.140625" style="19" customWidth="1"/>
    <col min="4" max="4" width="15.57421875" style="19" customWidth="1"/>
    <col min="5" max="5" width="16.8515625" style="19" customWidth="1"/>
    <col min="6" max="6" width="11.421875" style="19" customWidth="1"/>
    <col min="7" max="7" width="14.57421875" style="19" customWidth="1"/>
    <col min="8" max="8" width="24.8515625" style="19" customWidth="1"/>
    <col min="9" max="16384" width="11.421875" style="19" customWidth="1"/>
  </cols>
  <sheetData>
    <row r="1" spans="1:9" ht="15.75">
      <c r="A1" s="17" t="s">
        <v>40</v>
      </c>
      <c r="B1" s="17"/>
      <c r="C1" s="17"/>
      <c r="D1" s="17"/>
      <c r="E1" s="17"/>
      <c r="F1" s="17"/>
      <c r="G1" s="17"/>
      <c r="H1" s="18"/>
      <c r="I1" s="18"/>
    </row>
    <row r="2" spans="1:9" ht="15.75">
      <c r="A2" s="46" t="s">
        <v>54</v>
      </c>
      <c r="B2" s="44"/>
      <c r="C2" s="44"/>
      <c r="D2" s="44"/>
      <c r="E2" s="44"/>
      <c r="F2" s="44"/>
      <c r="G2" s="44"/>
      <c r="H2" s="34"/>
      <c r="I2" s="34"/>
    </row>
    <row r="3" spans="1:8" ht="12.75">
      <c r="A3" s="20"/>
      <c r="B3" s="20" t="s">
        <v>36</v>
      </c>
      <c r="C3" s="45"/>
      <c r="D3" s="45"/>
      <c r="E3" s="45"/>
      <c r="F3" s="45"/>
      <c r="G3" s="45"/>
      <c r="H3" s="45"/>
    </row>
    <row r="4" spans="1:8" s="34" customFormat="1" ht="12.75">
      <c r="A4" s="32"/>
      <c r="B4" s="32"/>
      <c r="C4" s="33"/>
      <c r="D4" s="33"/>
      <c r="E4" s="33"/>
      <c r="F4" s="33"/>
      <c r="G4" s="33"/>
      <c r="H4" s="33"/>
    </row>
    <row r="5" spans="1:10" ht="16.5">
      <c r="A5" s="21" t="s">
        <v>52</v>
      </c>
      <c r="B5" s="21"/>
      <c r="C5" s="21"/>
      <c r="D5" s="21"/>
      <c r="E5" s="21"/>
      <c r="F5" s="21"/>
      <c r="G5" s="21"/>
      <c r="H5" s="21"/>
      <c r="I5" s="15"/>
      <c r="J5" s="2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1" t="s">
        <v>24</v>
      </c>
      <c r="B7" s="38">
        <v>6</v>
      </c>
      <c r="C7" s="2"/>
      <c r="D7" s="2"/>
      <c r="E7" s="2"/>
      <c r="F7" s="2"/>
      <c r="G7" s="2"/>
      <c r="H7" s="2"/>
      <c r="I7" s="2"/>
    </row>
    <row r="8" spans="1:9" ht="16.5">
      <c r="A8" s="1" t="s">
        <v>23</v>
      </c>
      <c r="B8" s="38">
        <v>160</v>
      </c>
      <c r="C8" s="2"/>
      <c r="D8" s="2"/>
      <c r="E8" s="2"/>
      <c r="F8" s="2"/>
      <c r="G8" s="2"/>
      <c r="H8" s="2"/>
      <c r="I8" s="2"/>
    </row>
    <row r="9" spans="1:9" ht="16.5">
      <c r="A9" s="1"/>
      <c r="B9" s="31"/>
      <c r="C9" s="2"/>
      <c r="D9" s="2"/>
      <c r="E9" s="2"/>
      <c r="F9" s="2"/>
      <c r="G9" s="2"/>
      <c r="H9" s="2"/>
      <c r="I9" s="2"/>
    </row>
    <row r="10" spans="1:9" ht="16.5">
      <c r="A10" s="1" t="s">
        <v>33</v>
      </c>
      <c r="B10" s="23">
        <f>B7*25</f>
        <v>150</v>
      </c>
      <c r="C10" s="2"/>
      <c r="D10" s="2"/>
      <c r="E10" s="2"/>
      <c r="F10" s="2"/>
      <c r="G10" s="2"/>
      <c r="H10" s="2"/>
      <c r="I10" s="2"/>
    </row>
    <row r="11" spans="1:9" ht="16.5">
      <c r="A11" s="1"/>
      <c r="B11" s="25"/>
      <c r="C11" s="2"/>
      <c r="D11" s="2"/>
      <c r="E11" s="2"/>
      <c r="F11" s="2"/>
      <c r="G11" s="2"/>
      <c r="H11" s="2"/>
      <c r="I11" s="2"/>
    </row>
    <row r="12" spans="1:9" ht="16.5">
      <c r="A12" s="1" t="s">
        <v>25</v>
      </c>
      <c r="B12" s="5">
        <f>(40*B10)/100</f>
        <v>60</v>
      </c>
      <c r="C12" s="4" t="s">
        <v>15</v>
      </c>
      <c r="D12" s="2"/>
      <c r="E12" s="2"/>
      <c r="F12" s="2"/>
      <c r="G12" s="2"/>
      <c r="H12" s="2"/>
      <c r="I12" s="2"/>
    </row>
    <row r="13" spans="1:9" ht="16.5">
      <c r="A13" s="1" t="s">
        <v>27</v>
      </c>
      <c r="B13" s="3">
        <f>C34</f>
        <v>60</v>
      </c>
      <c r="C13" s="4">
        <f>B12-B13</f>
        <v>0</v>
      </c>
      <c r="D13" s="2"/>
      <c r="E13" s="2"/>
      <c r="F13" s="2"/>
      <c r="G13" s="2"/>
      <c r="H13" s="2"/>
      <c r="I13" s="2"/>
    </row>
    <row r="14" spans="1:9" ht="16.5">
      <c r="A14" s="6"/>
      <c r="B14" s="7"/>
      <c r="C14" s="8"/>
      <c r="D14" s="2"/>
      <c r="E14" s="2"/>
      <c r="F14" s="2"/>
      <c r="G14" s="2"/>
      <c r="H14" s="2"/>
      <c r="I14" s="2"/>
    </row>
    <row r="15" spans="1:9" ht="16.5">
      <c r="A15" s="1"/>
      <c r="B15" s="2"/>
      <c r="C15" s="2"/>
      <c r="D15" s="2"/>
      <c r="E15" s="2"/>
      <c r="F15" s="2"/>
      <c r="G15" s="2"/>
      <c r="H15" s="2"/>
      <c r="I15" s="2"/>
    </row>
    <row r="16" spans="1:9" ht="16.5">
      <c r="A16" s="21" t="s">
        <v>38</v>
      </c>
      <c r="B16" s="21"/>
      <c r="C16" s="21"/>
      <c r="D16" s="21"/>
      <c r="E16" s="21"/>
      <c r="F16" s="21"/>
      <c r="G16" s="21"/>
      <c r="H16" s="21"/>
      <c r="I16" s="2"/>
    </row>
    <row r="17" spans="1:9" ht="16.5">
      <c r="A17" s="21" t="s">
        <v>53</v>
      </c>
      <c r="B17" s="21"/>
      <c r="C17" s="21"/>
      <c r="D17" s="21"/>
      <c r="E17" s="21"/>
      <c r="F17" s="21"/>
      <c r="G17" s="21"/>
      <c r="H17" s="21"/>
      <c r="I17" s="2"/>
    </row>
    <row r="18" spans="1:9" ht="16.5">
      <c r="A18" s="21" t="s">
        <v>39</v>
      </c>
      <c r="B18" s="21"/>
      <c r="C18" s="21"/>
      <c r="D18" s="21"/>
      <c r="E18" s="21"/>
      <c r="F18" s="21"/>
      <c r="G18" s="21"/>
      <c r="H18" s="21"/>
      <c r="I18" s="2"/>
    </row>
    <row r="19" spans="1:9" ht="16.5">
      <c r="A19" s="21" t="s">
        <v>44</v>
      </c>
      <c r="B19" s="21"/>
      <c r="C19" s="21"/>
      <c r="D19" s="21"/>
      <c r="E19" s="21"/>
      <c r="F19" s="21"/>
      <c r="G19" s="21"/>
      <c r="H19" s="21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1" t="s">
        <v>32</v>
      </c>
      <c r="B21" s="15"/>
      <c r="C21" s="15"/>
      <c r="D21" s="15"/>
      <c r="E21" s="15"/>
      <c r="F21" s="15"/>
      <c r="G21" s="15"/>
      <c r="H21" s="15"/>
      <c r="I21" s="2"/>
    </row>
    <row r="22" spans="1:9" ht="16.5">
      <c r="A22" s="21" t="s">
        <v>16</v>
      </c>
      <c r="B22" s="15"/>
      <c r="C22" s="15"/>
      <c r="D22" s="15"/>
      <c r="E22" s="15"/>
      <c r="F22" s="21"/>
      <c r="G22" s="15"/>
      <c r="H22" s="15"/>
      <c r="I22" s="2"/>
    </row>
    <row r="23" spans="1:9" ht="16.5">
      <c r="A23" s="2"/>
      <c r="B23" s="2"/>
      <c r="C23" s="2"/>
      <c r="D23" s="2"/>
      <c r="E23" s="2"/>
      <c r="F23" s="24"/>
      <c r="G23" s="2"/>
      <c r="H23" s="2"/>
      <c r="I23" s="2"/>
    </row>
    <row r="24" spans="1:9" ht="16.5">
      <c r="A24" s="2"/>
      <c r="B24" s="2"/>
      <c r="C24" s="2"/>
      <c r="D24" s="2"/>
      <c r="E24" s="2"/>
      <c r="F24" s="12" t="s">
        <v>37</v>
      </c>
      <c r="G24" s="13"/>
      <c r="H24" s="14"/>
      <c r="I24" s="2"/>
    </row>
    <row r="25" spans="1:9" ht="12.75">
      <c r="A25" s="9" t="s">
        <v>0</v>
      </c>
      <c r="B25" s="10" t="s">
        <v>1</v>
      </c>
      <c r="C25" s="11" t="s">
        <v>29</v>
      </c>
      <c r="D25" s="10" t="s">
        <v>28</v>
      </c>
      <c r="E25" s="36" t="s">
        <v>31</v>
      </c>
      <c r="F25" s="37" t="s">
        <v>2</v>
      </c>
      <c r="G25" s="10" t="s">
        <v>30</v>
      </c>
      <c r="H25" s="16" t="s">
        <v>34</v>
      </c>
      <c r="I25" s="10"/>
    </row>
    <row r="26" spans="1:9" ht="16.5">
      <c r="A26" s="2" t="s">
        <v>3</v>
      </c>
      <c r="B26" s="2" t="s">
        <v>4</v>
      </c>
      <c r="C26" s="38">
        <v>42</v>
      </c>
      <c r="D26" s="30">
        <f aca="true" t="shared" si="0" ref="D26:D33">(C26*100)/$C$34</f>
        <v>70</v>
      </c>
      <c r="E26" s="40" t="s">
        <v>45</v>
      </c>
      <c r="F26" s="43">
        <v>1.4</v>
      </c>
      <c r="G26" s="27">
        <f>C26*F26</f>
        <v>58.8</v>
      </c>
      <c r="H26" s="27">
        <f>C26+G26</f>
        <v>100.8</v>
      </c>
      <c r="I26" s="27"/>
    </row>
    <row r="27" spans="1:9" ht="16.5">
      <c r="A27" s="2" t="s">
        <v>5</v>
      </c>
      <c r="B27" s="2" t="s">
        <v>6</v>
      </c>
      <c r="C27" s="38">
        <v>7</v>
      </c>
      <c r="D27" s="30">
        <f t="shared" si="0"/>
        <v>11.666666666666666</v>
      </c>
      <c r="E27" s="41" t="s">
        <v>50</v>
      </c>
      <c r="F27" s="43">
        <v>1</v>
      </c>
      <c r="G27" s="27">
        <f aca="true" t="shared" si="1" ref="G27:G33">C27*F27</f>
        <v>7</v>
      </c>
      <c r="H27" s="27">
        <f aca="true" t="shared" si="2" ref="H27:H33">C27+G27</f>
        <v>14</v>
      </c>
      <c r="I27" s="27"/>
    </row>
    <row r="28" spans="1:9" ht="16.5">
      <c r="A28" s="2" t="s">
        <v>7</v>
      </c>
      <c r="B28" s="2" t="s">
        <v>8</v>
      </c>
      <c r="C28" s="38">
        <v>3</v>
      </c>
      <c r="D28" s="30">
        <f t="shared" si="0"/>
        <v>5</v>
      </c>
      <c r="E28" s="40" t="s">
        <v>46</v>
      </c>
      <c r="F28" s="43">
        <v>1</v>
      </c>
      <c r="G28" s="27">
        <f t="shared" si="1"/>
        <v>3</v>
      </c>
      <c r="H28" s="27">
        <f t="shared" si="2"/>
        <v>6</v>
      </c>
      <c r="I28" s="27"/>
    </row>
    <row r="29" spans="1:9" ht="16.5">
      <c r="A29" s="2" t="s">
        <v>9</v>
      </c>
      <c r="B29" s="2" t="s">
        <v>6</v>
      </c>
      <c r="C29" s="38">
        <v>2</v>
      </c>
      <c r="D29" s="30">
        <f t="shared" si="0"/>
        <v>3.3333333333333335</v>
      </c>
      <c r="E29" s="40" t="s">
        <v>51</v>
      </c>
      <c r="F29" s="43">
        <v>0</v>
      </c>
      <c r="G29" s="27">
        <f t="shared" si="1"/>
        <v>0</v>
      </c>
      <c r="H29" s="27">
        <f t="shared" si="2"/>
        <v>2</v>
      </c>
      <c r="I29" s="27"/>
    </row>
    <row r="30" spans="1:9" ht="16.5">
      <c r="A30" s="2" t="s">
        <v>10</v>
      </c>
      <c r="B30" s="2" t="s">
        <v>6</v>
      </c>
      <c r="C30" s="38">
        <v>0</v>
      </c>
      <c r="D30" s="30">
        <f t="shared" si="0"/>
        <v>0</v>
      </c>
      <c r="E30" s="40"/>
      <c r="F30" s="43">
        <v>0</v>
      </c>
      <c r="G30" s="27">
        <f t="shared" si="1"/>
        <v>0</v>
      </c>
      <c r="H30" s="27">
        <f t="shared" si="2"/>
        <v>0</v>
      </c>
      <c r="I30" s="27"/>
    </row>
    <row r="31" spans="1:9" ht="16.5">
      <c r="A31" s="2" t="s">
        <v>11</v>
      </c>
      <c r="B31" s="2" t="s">
        <v>12</v>
      </c>
      <c r="C31" s="38">
        <v>4</v>
      </c>
      <c r="D31" s="30">
        <f t="shared" si="0"/>
        <v>6.666666666666667</v>
      </c>
      <c r="E31" s="42" t="s">
        <v>47</v>
      </c>
      <c r="F31" s="43">
        <v>2.3</v>
      </c>
      <c r="G31" s="27">
        <f t="shared" si="1"/>
        <v>9.2</v>
      </c>
      <c r="H31" s="27">
        <f t="shared" si="2"/>
        <v>13.2</v>
      </c>
      <c r="I31" s="27"/>
    </row>
    <row r="32" spans="1:9" ht="16.5">
      <c r="A32" s="2" t="s">
        <v>13</v>
      </c>
      <c r="B32" s="2" t="s">
        <v>8</v>
      </c>
      <c r="C32" s="38">
        <v>0.5</v>
      </c>
      <c r="D32" s="30">
        <f t="shared" si="0"/>
        <v>0.8333333333333334</v>
      </c>
      <c r="E32" s="40" t="s">
        <v>48</v>
      </c>
      <c r="F32" s="43">
        <v>5</v>
      </c>
      <c r="G32" s="27">
        <f t="shared" si="1"/>
        <v>2.5</v>
      </c>
      <c r="H32" s="27">
        <f t="shared" si="2"/>
        <v>3</v>
      </c>
      <c r="I32" s="27"/>
    </row>
    <row r="33" spans="1:9" ht="16.5">
      <c r="A33" s="2" t="s">
        <v>14</v>
      </c>
      <c r="B33" s="2" t="s">
        <v>4</v>
      </c>
      <c r="C33" s="39">
        <v>1.5</v>
      </c>
      <c r="D33" s="30">
        <f t="shared" si="0"/>
        <v>2.5</v>
      </c>
      <c r="E33" s="40" t="s">
        <v>49</v>
      </c>
      <c r="F33" s="43">
        <v>13</v>
      </c>
      <c r="G33" s="27">
        <f t="shared" si="1"/>
        <v>19.5</v>
      </c>
      <c r="H33" s="27">
        <f t="shared" si="2"/>
        <v>21</v>
      </c>
      <c r="I33" s="27"/>
    </row>
    <row r="34" spans="1:9" ht="16.5">
      <c r="A34" s="1" t="s">
        <v>26</v>
      </c>
      <c r="B34" s="2"/>
      <c r="C34" s="3">
        <f>SUM(C26:C33)</f>
        <v>60</v>
      </c>
      <c r="D34" s="28">
        <f>SUM(D26:D33)</f>
        <v>100</v>
      </c>
      <c r="E34" s="35"/>
      <c r="F34" s="2"/>
      <c r="G34" s="29">
        <f>SUM(G26:G33)</f>
        <v>100</v>
      </c>
      <c r="H34" s="26">
        <f>SUM(H26:H33)</f>
        <v>160</v>
      </c>
      <c r="I34" s="1"/>
    </row>
    <row r="35" spans="1:9" ht="16.5">
      <c r="A35" s="6"/>
      <c r="B35" s="6"/>
      <c r="C35" s="8"/>
      <c r="D35" s="2"/>
      <c r="E35" s="2"/>
      <c r="F35" s="2"/>
      <c r="G35" s="2"/>
      <c r="H35" s="2"/>
      <c r="I35" s="2"/>
    </row>
    <row r="36" spans="1:9" ht="16.5">
      <c r="A36" s="1"/>
      <c r="B36" s="2"/>
      <c r="C36" s="2"/>
      <c r="D36" s="2"/>
      <c r="E36" s="2"/>
      <c r="F36" s="2"/>
      <c r="G36" s="2"/>
      <c r="H36" s="2"/>
      <c r="I36" s="2"/>
    </row>
    <row r="37" spans="1:9" ht="16.5">
      <c r="A37" s="21" t="s">
        <v>35</v>
      </c>
      <c r="B37" s="21"/>
      <c r="C37" s="21"/>
      <c r="D37" s="21"/>
      <c r="E37" s="21"/>
      <c r="F37" s="21"/>
      <c r="G37" s="21"/>
      <c r="H37" s="21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10" t="s">
        <v>0</v>
      </c>
      <c r="B39" s="10" t="s">
        <v>1</v>
      </c>
      <c r="C39" s="10" t="s">
        <v>17</v>
      </c>
      <c r="D39" s="10" t="s">
        <v>18</v>
      </c>
      <c r="E39" s="10" t="s">
        <v>19</v>
      </c>
      <c r="F39" s="10" t="s">
        <v>20</v>
      </c>
      <c r="G39" s="10" t="s">
        <v>21</v>
      </c>
      <c r="H39" s="2"/>
      <c r="I39" s="2"/>
    </row>
    <row r="40" spans="1:9" ht="16.5">
      <c r="A40" s="2" t="s">
        <v>3</v>
      </c>
      <c r="B40" s="2" t="s">
        <v>4</v>
      </c>
      <c r="C40" s="2">
        <v>70</v>
      </c>
      <c r="D40" s="2">
        <v>70</v>
      </c>
      <c r="E40" s="2">
        <f aca="true" t="shared" si="3" ref="E40:E47">MAX(C40:D40)</f>
        <v>70</v>
      </c>
      <c r="F40" s="2">
        <f>ROUNDUP(($B$8/E40),0)</f>
        <v>3</v>
      </c>
      <c r="G40" s="2">
        <f aca="true" t="shared" si="4" ref="G40:G47">C26*F40</f>
        <v>126</v>
      </c>
      <c r="H40" s="2"/>
      <c r="I40" s="2"/>
    </row>
    <row r="41" spans="1:9" ht="16.5">
      <c r="A41" s="2" t="s">
        <v>5</v>
      </c>
      <c r="B41" s="2" t="s">
        <v>6</v>
      </c>
      <c r="C41" s="2">
        <v>35</v>
      </c>
      <c r="D41" s="2">
        <v>25</v>
      </c>
      <c r="E41" s="2">
        <f t="shared" si="3"/>
        <v>35</v>
      </c>
      <c r="F41" s="2">
        <f aca="true" t="shared" si="5" ref="F41:F47">ROUNDUP(($B$8/E41),0)</f>
        <v>5</v>
      </c>
      <c r="G41" s="2">
        <f t="shared" si="4"/>
        <v>35</v>
      </c>
      <c r="H41" s="2"/>
      <c r="I41" s="2"/>
    </row>
    <row r="42" spans="1:9" ht="16.5">
      <c r="A42" s="2" t="s">
        <v>7</v>
      </c>
      <c r="B42" s="2" t="s">
        <v>8</v>
      </c>
      <c r="C42" s="2">
        <v>17</v>
      </c>
      <c r="D42" s="2">
        <v>12</v>
      </c>
      <c r="E42" s="2">
        <f t="shared" si="3"/>
        <v>17</v>
      </c>
      <c r="F42" s="2">
        <f t="shared" si="5"/>
        <v>10</v>
      </c>
      <c r="G42" s="2">
        <f t="shared" si="4"/>
        <v>30</v>
      </c>
      <c r="H42" s="2"/>
      <c r="I42" s="2"/>
    </row>
    <row r="43" spans="1:9" ht="16.5">
      <c r="A43" s="2" t="s">
        <v>9</v>
      </c>
      <c r="B43" s="2" t="s">
        <v>6</v>
      </c>
      <c r="C43" s="2">
        <v>35</v>
      </c>
      <c r="D43" s="2">
        <v>25</v>
      </c>
      <c r="E43" s="2">
        <f t="shared" si="3"/>
        <v>35</v>
      </c>
      <c r="F43" s="2">
        <f t="shared" si="5"/>
        <v>5</v>
      </c>
      <c r="G43" s="2">
        <f t="shared" si="4"/>
        <v>10</v>
      </c>
      <c r="H43" s="2"/>
      <c r="I43" s="2"/>
    </row>
    <row r="44" spans="1:9" ht="16.5">
      <c r="A44" s="2" t="s">
        <v>10</v>
      </c>
      <c r="B44" s="2" t="s">
        <v>6</v>
      </c>
      <c r="C44" s="2">
        <v>35</v>
      </c>
      <c r="D44" s="2">
        <v>25</v>
      </c>
      <c r="E44" s="2">
        <f t="shared" si="3"/>
        <v>35</v>
      </c>
      <c r="F44" s="2">
        <f t="shared" si="5"/>
        <v>5</v>
      </c>
      <c r="G44" s="2">
        <f t="shared" si="4"/>
        <v>0</v>
      </c>
      <c r="H44" s="2"/>
      <c r="I44" s="2"/>
    </row>
    <row r="45" spans="1:9" ht="16.5">
      <c r="A45" s="2" t="s">
        <v>11</v>
      </c>
      <c r="B45" s="2" t="s">
        <v>12</v>
      </c>
      <c r="C45" s="2">
        <v>10</v>
      </c>
      <c r="D45" s="2">
        <v>8</v>
      </c>
      <c r="E45" s="2">
        <f t="shared" si="3"/>
        <v>10</v>
      </c>
      <c r="F45" s="2">
        <f t="shared" si="5"/>
        <v>16</v>
      </c>
      <c r="G45" s="2">
        <f t="shared" si="4"/>
        <v>64</v>
      </c>
      <c r="H45" s="2"/>
      <c r="I45" s="2"/>
    </row>
    <row r="46" spans="1:9" ht="16.5">
      <c r="A46" s="2" t="s">
        <v>13</v>
      </c>
      <c r="B46" s="2" t="s">
        <v>8</v>
      </c>
      <c r="C46" s="2">
        <v>17</v>
      </c>
      <c r="D46" s="2">
        <v>12</v>
      </c>
      <c r="E46" s="2">
        <f t="shared" si="3"/>
        <v>17</v>
      </c>
      <c r="F46" s="2">
        <f t="shared" si="5"/>
        <v>10</v>
      </c>
      <c r="G46" s="2">
        <f t="shared" si="4"/>
        <v>5</v>
      </c>
      <c r="H46" s="2"/>
      <c r="I46" s="2"/>
    </row>
    <row r="47" spans="1:9" ht="16.5">
      <c r="A47" s="2" t="s">
        <v>14</v>
      </c>
      <c r="B47" s="2" t="s">
        <v>4</v>
      </c>
      <c r="C47" s="2">
        <f>B8</f>
        <v>160</v>
      </c>
      <c r="D47" s="2">
        <f>B8</f>
        <v>160</v>
      </c>
      <c r="E47" s="2">
        <f t="shared" si="3"/>
        <v>160</v>
      </c>
      <c r="F47" s="2">
        <f t="shared" si="5"/>
        <v>1</v>
      </c>
      <c r="G47" s="2">
        <f t="shared" si="4"/>
        <v>1.5</v>
      </c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1" t="s">
        <v>22</v>
      </c>
      <c r="G49" s="1">
        <f>SUM(G40:G47)</f>
        <v>271.5</v>
      </c>
      <c r="H49" s="2"/>
      <c r="I49" s="2"/>
    </row>
    <row r="50" spans="1:9" ht="16.5">
      <c r="A50" s="2"/>
      <c r="B50" s="2"/>
      <c r="C50" s="2"/>
      <c r="D50" s="2"/>
      <c r="E50" s="2"/>
      <c r="F50" s="2"/>
      <c r="G50" s="2"/>
      <c r="H50" s="2"/>
      <c r="I50" s="2"/>
    </row>
    <row r="51" spans="1:9" ht="16.5">
      <c r="A51" s="24"/>
      <c r="B51" s="24"/>
      <c r="C51" s="24"/>
      <c r="D51" s="24"/>
      <c r="E51" s="24"/>
      <c r="F51" s="24"/>
      <c r="G51" s="24"/>
      <c r="H51" s="24"/>
      <c r="I51" s="2"/>
    </row>
  </sheetData>
  <sheetProtection/>
  <mergeCells count="1">
    <mergeCell ref="C3:H3"/>
  </mergeCells>
  <conditionalFormatting sqref="G49">
    <cfRule type="cellIs" priority="1" dxfId="0" operator="greaterThan" stopIfTrue="1">
      <formula>220</formula>
    </cfRule>
  </conditionalFormatting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8"/>
  <sheetViews>
    <sheetView workbookViewId="0" topLeftCell="A1">
      <selection activeCell="A6" sqref="A6"/>
    </sheetView>
  </sheetViews>
  <sheetFormatPr defaultColWidth="11.421875" defaultRowHeight="12.75"/>
  <cols>
    <col min="1" max="1" width="33.28125" style="0" customWidth="1"/>
  </cols>
  <sheetData>
    <row r="3" ht="12.75">
      <c r="A3" t="s">
        <v>42</v>
      </c>
    </row>
    <row r="5" ht="12.75">
      <c r="A5" t="s">
        <v>43</v>
      </c>
    </row>
    <row r="8" ht="12.75">
      <c r="A8" t="s">
        <v>41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2008-07-02T15:45:53Z</dcterms:created>
  <dcterms:modified xsi:type="dcterms:W3CDTF">2008-11-17T22:31:21Z</dcterms:modified>
  <cp:category/>
  <cp:version/>
  <cp:contentType/>
  <cp:contentStatus/>
</cp:coreProperties>
</file>